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عين بن فهيد\"/>
    </mc:Choice>
  </mc:AlternateContent>
  <xr:revisionPtr revIDLastSave="0" documentId="13_ncr:1_{B5ECC42F-B13E-4A85-AB0C-9376497C3C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<sst xmlns="http://schemas.openxmlformats.org/spreadsheetml/2006/main" count="570" uniqueCount="463">
  <si>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</si>
  <si>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</si>
  <si>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</si>
  <si>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</si>
  <si>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</si>
  <si>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</si>
  <si>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</si>
  <si>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</si>
  <si>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</si>
  <si>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</si>
  <si>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</si>
  <si>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</si>
  <si>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</si>
  <si>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</si>
  <si>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</si>
  <si>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</si>
  <si>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</si>
  <si>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</si>
  <si>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</si>
  <si>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</si>
  <si>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</si>
  <si>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</si>
  <si>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</si>
  <si>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</si>
  <si>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</si>
  <si>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</si>
  <si>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</si>
  <si>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</si>
  <si>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</si>
  <si>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</si>
  <si>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</si>
  <si>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</si>
  <si>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</si>
  <si>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</si>
  <si>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</si>
  <si>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</si>
  <si>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</si>
  <si>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</si>
  <si>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</si>
  <si>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</si>
  <si>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</si>
  <si>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</si>
  <si>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</si>
  <si>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</si>
  <si>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</si>
  <si>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</si>
  <si>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</si>
  <si>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</si>
  <si>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</si>
  <si>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</si>
  <si>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</si>
  <si>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</si>
  <si>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</si>
  <si>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</si>
  <si>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</si>
  <si>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</si>
  <si>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</si>
  <si>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</si>
  <si>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</si>
  <si>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</si>
  <si>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</si>
  <si>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</si>
  <si>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</si>
  <si>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</si>
  <si>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</si>
  <si>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</si>
  <si>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</si>
  <si>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</si>
  <si>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</si>
  <si>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</si>
  <si>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</si>
  <si>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</si>
  <si>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</si>
  <si>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</si>
  <si>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</si>
  <si>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</si>
  <si>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</si>
  <si>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</si>
  <si>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</si>
  <si>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</si>
  <si>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</si>
  <si>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</si>
  <si>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</si>
  <si>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</si>
  <si>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</si>
  <si>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</si>
  <si>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</si>
  <si>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</si>
  <si>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</si>
  <si>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</si>
  <si>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</si>
  <si>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</si>
  <si>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</si>
  <si>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</si>
  <si>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</si>
  <si>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</si>
  <si>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</si>
  <si>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</si>
  <si>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</si>
  <si>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</si>
  <si>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</si>
  <si>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</si>
  <si>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</si>
  <si>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</si>
  <si>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</si>
  <si>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</si>
  <si>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</si>
  <si>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</si>
  <si>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</si>
  <si>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</si>
  <si>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</si>
  <si>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</si>
  <si>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</si>
  <si>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</si>
  <si>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</si>
  <si>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</si>
  <si>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</si>
  <si>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</si>
  <si>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</si>
  <si>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</si>
  <si>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</si>
  <si>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</si>
  <si>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</si>
  <si>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</si>
  <si>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</si>
  <si>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</si>
  <si>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</si>
  <si>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</si>
  <si>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</si>
  <si>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</si>
  <si>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</si>
  <si>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</si>
  <si>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</si>
  <si>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</si>
  <si>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</si>
  <si>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</si>
  <si>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</si>
  <si>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</si>
  <si>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</si>
  <si>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</si>
  <si>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</si>
  <si>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</si>
  <si>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</si>
  <si>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</si>
  <si>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</si>
  <si>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</si>
  <si>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</si>
  <si>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</si>
  <si>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</si>
  <si>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</si>
  <si>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</si>
  <si>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</si>
  <si>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</si>
  <si>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</si>
  <si>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</si>
  <si>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</si>
  <si>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</si>
  <si>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</si>
  <si>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</si>
  <si>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</si>
  <si>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</si>
  <si>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</si>
  <si>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</si>
  <si>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</si>
  <si>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</si>
  <si>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</si>
  <si>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</si>
  <si>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</si>
  <si>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</si>
  <si>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</si>
  <si>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</si>
  <si>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</si>
  <si>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</si>
  <si>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</si>
  <si>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</si>
  <si>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</si>
  <si>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</si>
  <si>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</si>
  <si>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</si>
  <si>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</si>
  <si>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</si>
  <si>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</si>
  <si>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</si>
  <si>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</si>
  <si>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</si>
  <si>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</si>
  <si>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</si>
  <si>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</si>
  <si>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</si>
  <si>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</si>
  <si>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</si>
  <si>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</si>
  <si>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</si>
  <si>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</si>
  <si>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</si>
  <si>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</si>
  <si>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</si>
  <si>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</si>
  <si>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</si>
  <si>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</si>
  <si>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</si>
  <si>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</si>
  <si>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</si>
  <si>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</si>
  <si>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</si>
  <si>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</si>
  <si>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</si>
  <si>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</si>
  <si>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</si>
  <si>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</si>
  <si>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</si>
  <si>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</si>
  <si>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</si>
  <si>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</si>
  <si>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</si>
  <si>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</si>
  <si>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</si>
  <si>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</si>
  <si>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</si>
  <si>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</si>
  <si>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</si>
  <si>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</si>
  <si>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</si>
  <si>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</si>
  <si>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</si>
  <si>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</si>
  <si>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</si>
  <si>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</si>
  <si>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</si>
  <si>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</si>
  <si>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</si>
  <si>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</si>
  <si>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</si>
  <si>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</si>
  <si>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</si>
  <si>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</si>
  <si>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</si>
  <si>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</si>
  <si>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</si>
  <si>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</si>
  <si>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</si>
  <si>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</si>
  <si>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</si>
  <si>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</si>
  <si>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</si>
  <si>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</si>
  <si>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</si>
  <si>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</si>
  <si>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</si>
  <si>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</si>
  <si>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</si>
  <si>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</si>
  <si>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</si>
  <si>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</si>
  <si>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</si>
  <si>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</si>
  <si>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</si>
  <si>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</si>
  <si>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</si>
  <si>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</si>
  <si>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</si>
  <si>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</si>
  <si>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</si>
  <si>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</si>
  <si>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</si>
  <si>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</si>
  <si>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</si>
  <si>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</si>
  <si>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</si>
  <si>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</si>
  <si>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</si>
  <si>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</si>
  <si>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</si>
  <si>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</si>
  <si>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</si>
  <si>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</si>
  <si>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</si>
  <si>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</si>
  <si>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</si>
  <si>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</si>
  <si>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</si>
  <si>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</si>
  <si>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</si>
  <si>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</si>
  <si>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</si>
  <si>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</si>
  <si>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</si>
  <si>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</si>
  <si>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</si>
  <si>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</si>
  <si>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</si>
  <si>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</si>
  <si>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</si>
  <si>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</si>
  <si>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</si>
  <si>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</si>
  <si>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</si>
  <si>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</si>
  <si>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</si>
  <si>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</si>
  <si>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</si>
  <si>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</si>
  <si>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</si>
  <si>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</si>
  <si>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</si>
  <si>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</si>
  <si>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</si>
  <si>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</si>
  <si>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</si>
  <si>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</si>
  <si>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</si>
  <si>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</si>
  <si>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</si>
  <si>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</si>
  <si>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</si>
  <si>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</si>
  <si>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</si>
  <si>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</si>
  <si>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</si>
  <si>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</si>
  <si>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</si>
  <si>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</si>
  <si>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</si>
  <si>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</si>
  <si>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</si>
  <si>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</si>
  <si>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</si>
  <si>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</si>
  <si>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</si>
  <si>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</si>
  <si>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</si>
  <si>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</si>
  <si>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</si>
  <si>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</si>
  <si>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</si>
  <si>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</si>
  <si>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</si>
  <si>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</si>
  <si>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</si>
  <si>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</si>
  <si>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</si>
  <si>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</si>
  <si>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</si>
  <si>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</si>
  <si>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</si>
  <si>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</si>
  <si>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</si>
  <si>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</si>
  <si>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</si>
  <si>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</si>
  <si>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</si>
  <si>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</si>
  <si>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</si>
  <si>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</si>
  <si>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</si>
  <si>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</si>
  <si>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</si>
  <si>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</si>
  <si>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</si>
  <si>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</si>
  <si>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</si>
  <si>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</si>
  <si>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</si>
  <si>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</si>
  <si>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</si>
  <si>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</si>
  <si>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</si>
  <si>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</si>
  <si>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</si>
  <si>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</si>
  <si>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</si>
  <si>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</si>
  <si>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</si>
  <si>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</si>
  <si>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</si>
  <si>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</si>
  <si>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</si>
  <si>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</si>
  <si>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</si>
  <si>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</si>
  <si>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</si>
  <si>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</si>
  <si>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</si>
  <si>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</si>
  <si>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</si>
  <si>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</si>
  <si>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</si>
  <si>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</si>
  <si>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</si>
  <si>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</si>
  <si>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</si>
  <si>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</si>
  <si>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</si>
  <si>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</si>
  <si>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</si>
  <si>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</si>
  <si>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</si>
  <si>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</si>
  <si>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</si>
  <si>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</si>
  <si>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</si>
  <si>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</si>
  <si>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</si>
  <si>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</si>
  <si>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</si>
  <si>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</si>
  <si>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</si>
  <si>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</si>
  <si>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</si>
  <si>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</si>
  <si>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</si>
  <si>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</si>
  <si>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</si>
  <si>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</si>
  <si>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</si>
  <si>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</si>
  <si>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</si>
  <si>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</si>
  <si>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</si>
  <si>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</si>
  <si>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</si>
  <si>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</si>
  <si>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</si>
  <si>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</si>
  <si>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</si>
  <si>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</si>
  <si>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</si>
  <si>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</si>
  <si>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</si>
  <si>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</si>
  <si>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</si>
  <si>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</si>
  <si>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</si>
  <si>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</si>
  <si>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</si>
  <si>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</si>
  <si>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</si>
  <si>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</si>
  <si>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</si>
  <si>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</si>
  <si>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</si>
  <si>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</si>
  <si>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</si>
  <si>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2021      الى 30 / 6 / 2021    </t>
  </si>
  <si>
    <t xml:space="preserve">تقرير بالأصول الثابتة بتاريخ 30 /  6 /   2021م </t>
  </si>
  <si>
    <t>تقرير بالإلتزامات وصافي اًلأصول بتاريخ 30 /  6 /    2021م</t>
  </si>
  <si>
    <t xml:space="preserve">تقرير إيرادات ومصروفات البرامج والأنشطة المقيدة للفترة من 1 /  4 / 2021م      الى  30 / 6 /  2021   </t>
  </si>
  <si>
    <t>البيانات العامة  </t>
  </si>
  <si>
    <t>أسم لجنة التنمية: لجنة التنمية الاجتماعية الأهلية بعين بن فهيد</t>
  </si>
  <si>
    <t>رقم وتاريخ التسجيل  : التاريخ :                  ترخيص رقم  483    </t>
  </si>
  <si>
    <t>تاريخ التأسيس : </t>
  </si>
  <si>
    <t>النشاط : اجتماعي</t>
  </si>
  <si>
    <t>العنوان: </t>
  </si>
  <si>
    <t>بيانات التواصل : </t>
  </si>
  <si>
    <t>الهاتف :0555131807</t>
  </si>
  <si>
    <t>هاتف مدير الشوؤن المالية:  0555131807</t>
  </si>
  <si>
    <r>
      <t xml:space="preserve">هاتف المدير التنفيذي: </t>
    </r>
    <r>
      <rPr>
        <sz val="11"/>
        <color rgb="FF000000"/>
        <rFont val="Calibri"/>
        <family val="2"/>
      </rPr>
      <t>0505153522 / حمد بن تركي الفهيد</t>
    </r>
  </si>
  <si>
    <r>
      <t xml:space="preserve">هاتف المحاسب: </t>
    </r>
    <r>
      <rPr>
        <sz val="11"/>
        <color rgb="FF000000"/>
        <rFont val="Calibri"/>
        <family val="2"/>
      </rPr>
      <t>0555131807</t>
    </r>
  </si>
  <si>
    <t>الفاكس : ------------------</t>
  </si>
  <si>
    <t>الايميل : </t>
  </si>
  <si>
    <r>
      <t xml:space="preserve">جوال المسؤول المالي : </t>
    </r>
    <r>
      <rPr>
        <sz val="11"/>
        <color rgb="FF000000"/>
        <rFont val="Calibri"/>
        <family val="2"/>
      </rPr>
      <t>0555131807</t>
    </r>
  </si>
  <si>
    <t>ص. ب :    الرمز البريدي </t>
  </si>
  <si>
    <t>صافي الأصول : 82889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</si>
</sst>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5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  <font>
      <b/>
      <u/>
      <sz val="20"/>
      <color rgb="FF000000"/>
      <name val="Calibri"/>
      <family val="2"/>
    </font>
    <font>
      <sz val="13.95"/>
      <color rgb="FF000000"/>
      <name val="Calibri"/>
      <family val="2"/>
    </font>
    <font>
      <b/>
      <sz val="13.95"/>
      <color rgb="FF000000"/>
      <name val="Calibri"/>
      <family val="2"/>
    </font>
    <font>
      <sz val="11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302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0" fontId="71" fillId="0" borderId="0" xfId="0" applyFont="1" applyAlignment="1">
      <alignment horizontal="right" vertical="center"/>
    </xf>
    <xf numFmtId="0" fontId="72" fillId="0" borderId="0" xfId="0" applyFont="1" applyAlignment="1">
      <alignment horizontal="right" vertical="center"/>
    </xf>
    <xf numFmtId="0" fontId="73" fillId="0" borderId="0" xfId="0" applyFont="1" applyAlignment="1">
      <alignment horizontal="right" vertical="center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7"/>
  <sheetViews>
    <sheetView rightToLeft="1" tabSelected="1" workbookViewId="0">
      <selection activeCell="K14" sqref="K14"/>
    </sheetView>
  </sheetViews>
  <sheetFormatPr defaultRowHeight="13.8"/>
  <cols>
    <col min="11" max="11" width="13" customWidth="1"/>
  </cols>
  <sheetData>
    <row r="2" spans="2:11" ht="25.8">
      <c r="B2" s="299" t="s">
        <v>447</v>
      </c>
    </row>
    <row r="3" spans="2:11" ht="18">
      <c r="B3" s="300" t="s">
        <v>448</v>
      </c>
    </row>
    <row r="4" spans="2:11" ht="18">
      <c r="B4" s="300" t="s">
        <v>462</v>
      </c>
    </row>
    <row r="5" spans="2:11" ht="18">
      <c r="B5" s="300" t="s">
        <v>449</v>
      </c>
    </row>
    <row r="6" spans="2:11" ht="18">
      <c r="B6" s="300" t="s">
        <v>450</v>
      </c>
    </row>
    <row r="7" spans="2:11" ht="18">
      <c r="B7" s="300" t="s">
        <v>451</v>
      </c>
    </row>
    <row r="8" spans="2:11" ht="18.600000000000001" thickBot="1">
      <c r="B8" s="300" t="s">
        <v>452</v>
      </c>
    </row>
    <row r="9" spans="2:11" ht="18.600000000000001" thickBot="1">
      <c r="B9" s="301" t="s">
        <v>453</v>
      </c>
      <c r="K9" s="222">
        <f>'بيانات الالتزامات وصافي الاصول'!E28</f>
        <v>82889</v>
      </c>
    </row>
    <row r="10" spans="2:11" ht="18">
      <c r="B10" s="300" t="s">
        <v>454</v>
      </c>
    </row>
    <row r="11" spans="2:11" ht="18">
      <c r="B11" s="300" t="s">
        <v>455</v>
      </c>
    </row>
    <row r="12" spans="2:11" ht="18">
      <c r="B12" s="300" t="s">
        <v>456</v>
      </c>
    </row>
    <row r="13" spans="2:11" ht="18">
      <c r="B13" s="300" t="s">
        <v>457</v>
      </c>
    </row>
    <row r="14" spans="2:11" ht="18">
      <c r="B14" s="300" t="s">
        <v>458</v>
      </c>
    </row>
    <row r="15" spans="2:11" ht="18">
      <c r="B15" s="300" t="s">
        <v>459</v>
      </c>
    </row>
    <row r="16" spans="2:11" ht="18">
      <c r="B16" s="300" t="s">
        <v>460</v>
      </c>
    </row>
    <row r="17" spans="2:2" ht="18">
      <c r="B17" s="300" t="s">
        <v>461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4" t="s">
        <v>36</v>
      </c>
      <c r="C5" s="257" t="s">
        <v>93</v>
      </c>
      <c r="D5" s="257"/>
      <c r="E5" s="257"/>
      <c r="F5" s="257"/>
      <c r="G5" s="257" t="s">
        <v>94</v>
      </c>
      <c r="H5" s="258"/>
    </row>
    <row r="6" spans="2:12" ht="31.5" customHeight="1">
      <c r="B6" s="255"/>
      <c r="C6" s="259" t="s">
        <v>95</v>
      </c>
      <c r="D6" s="260"/>
      <c r="E6" s="259" t="s">
        <v>185</v>
      </c>
      <c r="F6" s="260"/>
      <c r="G6" s="261" t="s">
        <v>94</v>
      </c>
      <c r="H6" s="263" t="s">
        <v>98</v>
      </c>
    </row>
    <row r="7" spans="2:12" ht="16.2" thickBot="1">
      <c r="B7" s="256"/>
      <c r="C7" s="145" t="s">
        <v>93</v>
      </c>
      <c r="D7" s="145" t="s">
        <v>186</v>
      </c>
      <c r="E7" s="145" t="s">
        <v>96</v>
      </c>
      <c r="F7" s="145" t="s">
        <v>97</v>
      </c>
      <c r="G7" s="262"/>
      <c r="H7" s="264"/>
      <c r="I7" s="80"/>
      <c r="J7" s="81"/>
      <c r="K7" s="81"/>
    </row>
    <row r="8" spans="2:12" ht="21.6" thickTop="1">
      <c r="B8" s="251" t="s">
        <v>112</v>
      </c>
      <c r="C8" s="252"/>
      <c r="D8" s="252"/>
      <c r="E8" s="252"/>
      <c r="F8" s="252"/>
      <c r="G8" s="252"/>
      <c r="H8" s="253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51" t="s">
        <v>113</v>
      </c>
      <c r="C21" s="252"/>
      <c r="D21" s="252"/>
      <c r="E21" s="252"/>
      <c r="F21" s="252"/>
      <c r="G21" s="252"/>
      <c r="H21" s="253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5" t="s">
        <v>179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2:14" ht="14.4" thickBot="1"/>
    <row r="5" spans="2:14" ht="30.75" customHeight="1" thickTop="1">
      <c r="B5" s="268" t="s">
        <v>90</v>
      </c>
      <c r="C5" s="273" t="s">
        <v>86</v>
      </c>
      <c r="D5" s="273" t="s">
        <v>87</v>
      </c>
      <c r="E5" s="273" t="s">
        <v>88</v>
      </c>
      <c r="F5" s="273" t="s">
        <v>91</v>
      </c>
      <c r="G5" s="270" t="s">
        <v>436</v>
      </c>
      <c r="H5" s="271"/>
      <c r="I5" s="271"/>
      <c r="J5" s="271"/>
      <c r="K5" s="272"/>
      <c r="L5" s="275" t="s">
        <v>89</v>
      </c>
      <c r="M5" s="266" t="s">
        <v>441</v>
      </c>
      <c r="N5" s="266" t="s">
        <v>184</v>
      </c>
    </row>
    <row r="6" spans="2:14" ht="15" customHeight="1" thickBot="1">
      <c r="B6" s="269"/>
      <c r="C6" s="274"/>
      <c r="D6" s="274"/>
      <c r="E6" s="274"/>
      <c r="F6" s="274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6"/>
      <c r="M6" s="267"/>
      <c r="N6" s="267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workbookViewId="0">
      <selection activeCell="F14" sqref="F14"/>
    </sheetView>
  </sheetViews>
  <sheetFormatPr defaultRowHeight="13.8"/>
  <cols>
    <col min="2" max="2" width="8.09765625" bestFit="1" customWidth="1"/>
    <col min="3" max="3" width="32.09765625" customWidth="1"/>
    <col min="13" max="13" width="1.3984375" customWidth="1"/>
  </cols>
  <sheetData>
    <row r="2" spans="2:16" ht="21.6" thickBot="1">
      <c r="C2" s="277" t="s">
        <v>178</v>
      </c>
      <c r="D2" s="277"/>
      <c r="E2" s="277"/>
      <c r="F2" s="277"/>
      <c r="G2" s="277"/>
      <c r="H2" s="277"/>
      <c r="I2" s="277"/>
      <c r="J2" s="277"/>
      <c r="K2" s="277"/>
      <c r="L2" s="277"/>
    </row>
    <row r="3" spans="2:16" ht="15.6" thickBot="1">
      <c r="B3" s="278" t="s">
        <v>188</v>
      </c>
      <c r="C3" s="283" t="s">
        <v>114</v>
      </c>
      <c r="D3" s="280" t="s">
        <v>37</v>
      </c>
      <c r="E3" s="281"/>
      <c r="F3" s="282"/>
      <c r="G3" s="280" t="s">
        <v>38</v>
      </c>
      <c r="H3" s="281"/>
      <c r="I3" s="282"/>
      <c r="J3" s="280" t="s">
        <v>39</v>
      </c>
      <c r="K3" s="281"/>
      <c r="L3" s="282"/>
      <c r="N3" s="280" t="s">
        <v>85</v>
      </c>
      <c r="O3" s="281"/>
      <c r="P3" s="282"/>
    </row>
    <row r="4" spans="2:16" ht="14.4" thickBot="1">
      <c r="B4" s="279"/>
      <c r="C4" s="284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48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31.2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zoomScale="110" zoomScaleNormal="110" workbookViewId="0">
      <pane xSplit="12" ySplit="4" topLeftCell="M235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3.8"/>
  <cols>
    <col min="2" max="2" width="10.8984375" bestFit="1" customWidth="1"/>
    <col min="3" max="3" width="53.59765625" bestFit="1" customWidth="1"/>
    <col min="4" max="4" width="9.3984375" bestFit="1" customWidth="1"/>
    <col min="5" max="5" width="9"/>
    <col min="6" max="6" width="10.19921875" bestFit="1" customWidth="1"/>
    <col min="7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5" t="s">
        <v>443</v>
      </c>
      <c r="C2" s="285"/>
      <c r="D2" s="285"/>
      <c r="E2" s="285"/>
      <c r="F2" s="285"/>
      <c r="G2" s="285"/>
      <c r="H2" s="285"/>
      <c r="I2" s="285"/>
      <c r="J2" s="285"/>
      <c r="K2" s="285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52309</v>
      </c>
      <c r="E5" s="223">
        <f>E6</f>
        <v>250</v>
      </c>
      <c r="F5" s="224">
        <f>F210</f>
        <v>52059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250</v>
      </c>
      <c r="E6" s="226">
        <f>E7+E38+E134+E190</f>
        <v>250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250</v>
      </c>
      <c r="E134" s="226">
        <f>SUM(E135,E137,E144,E150,E155,E157,E159,E161,E163,E165,E167,E169,E171,E183)</f>
        <v>250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0</v>
      </c>
      <c r="E155" s="226">
        <f>E156</f>
        <v>0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0</v>
      </c>
      <c r="E156" s="226"/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250</v>
      </c>
      <c r="E161" s="226">
        <f>E162</f>
        <v>250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250</v>
      </c>
      <c r="E162" s="226">
        <v>250</v>
      </c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52059</v>
      </c>
      <c r="E210" s="228"/>
      <c r="F210" s="227">
        <f>SUM(F211,F249)</f>
        <v>52059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52059</v>
      </c>
      <c r="E211" s="232"/>
      <c r="F211" s="227">
        <f>SUM(F212,F214,F223,F232,F238)</f>
        <v>52059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52059</v>
      </c>
      <c r="E238" s="232"/>
      <c r="F238" s="227">
        <f>SUM(F239:F248)</f>
        <v>52059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37059</v>
      </c>
      <c r="E244" s="232"/>
      <c r="F244" s="227">
        <v>37059</v>
      </c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15000</v>
      </c>
      <c r="E245" s="232"/>
      <c r="F245" s="227">
        <v>15000</v>
      </c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52309</v>
      </c>
      <c r="E293" s="243">
        <f>E5</f>
        <v>250</v>
      </c>
      <c r="F293" s="243">
        <f>F210</f>
        <v>52059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20" workbookViewId="0">
      <selection activeCell="D18" sqref="D18"/>
    </sheetView>
  </sheetViews>
  <sheetFormatPr defaultRowHeight="13.8"/>
  <cols>
    <col min="3" max="3" width="44.3984375" customWidth="1"/>
    <col min="4" max="4" width="8.8984375" bestFit="1" customWidth="1"/>
    <col min="6" max="6" width="17.59765625" customWidth="1"/>
  </cols>
  <sheetData>
    <row r="2" spans="2:6" ht="21">
      <c r="B2" s="288" t="s">
        <v>444</v>
      </c>
      <c r="C2" s="288"/>
      <c r="D2" s="288"/>
      <c r="E2" s="288"/>
      <c r="F2" s="288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45">
        <v>42958</v>
      </c>
      <c r="E7" s="204">
        <v>95017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45"/>
      <c r="E10" s="204"/>
      <c r="F10" s="160"/>
    </row>
    <row r="11" spans="2:6" ht="22.5" customHeight="1">
      <c r="B11" s="207">
        <v>115</v>
      </c>
      <c r="C11" s="208" t="s">
        <v>48</v>
      </c>
      <c r="D11" s="245">
        <v>40000</v>
      </c>
      <c r="E11" s="204">
        <v>40000</v>
      </c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82958</v>
      </c>
      <c r="E15" s="161">
        <f>SUM(E7:E14)</f>
        <v>135017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46">
        <v>5000</v>
      </c>
      <c r="E17" s="211">
        <v>5000</v>
      </c>
      <c r="F17" s="160"/>
    </row>
    <row r="18" spans="2:6" ht="21" customHeight="1">
      <c r="B18" s="207">
        <v>122</v>
      </c>
      <c r="C18" s="208" t="s">
        <v>54</v>
      </c>
      <c r="D18" s="246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5000</v>
      </c>
      <c r="E22" s="161">
        <f>SUM(E17:E21)</f>
        <v>5000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6" t="s">
        <v>425</v>
      </c>
      <c r="C33" s="287"/>
      <c r="D33" s="166">
        <f>D15+D22+D31</f>
        <v>87958</v>
      </c>
      <c r="E33" s="166">
        <f>E15+E22+E31</f>
        <v>140017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12" zoomScale="96" zoomScaleNormal="96" workbookViewId="0">
      <selection activeCell="F23" sqref="F23:F27"/>
    </sheetView>
  </sheetViews>
  <sheetFormatPr defaultRowHeight="13.8"/>
  <cols>
    <col min="3" max="3" width="8.09765625" bestFit="1" customWidth="1"/>
    <col min="4" max="4" width="33.3984375" customWidth="1"/>
    <col min="5" max="5" width="9.59765625" bestFit="1" customWidth="1"/>
    <col min="6" max="6" width="12.3984375" bestFit="1" customWidth="1"/>
    <col min="7" max="7" width="23.3984375" customWidth="1"/>
  </cols>
  <sheetData>
    <row r="2" spans="3:7" ht="21">
      <c r="C2" s="288" t="s">
        <v>445</v>
      </c>
      <c r="D2" s="288"/>
      <c r="E2" s="288"/>
      <c r="F2" s="288"/>
      <c r="G2" s="288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247">
        <v>3000</v>
      </c>
      <c r="F10" s="159">
        <v>3000</v>
      </c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3000</v>
      </c>
      <c r="F13" s="161">
        <f>SUM(F7:F12)</f>
        <v>3000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50">
        <f>F19+'تقرير المصروفات '!E134</f>
        <v>2069</v>
      </c>
      <c r="F19" s="211">
        <v>1819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2069</v>
      </c>
      <c r="F22" s="161">
        <f>SUM(F15:F21)</f>
        <v>1819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49">
        <f>F25+'تقرير الايرادات والتبرعات '!G12+'تقرير الايرادات والتبرعات '!H12-'تقرير المصروفات '!F211</f>
        <v>-27462</v>
      </c>
      <c r="F25" s="204">
        <v>24597</v>
      </c>
      <c r="G25" s="160"/>
    </row>
    <row r="26" spans="3:7" ht="15.6">
      <c r="C26" s="207">
        <v>23102</v>
      </c>
      <c r="D26" s="208" t="s">
        <v>442</v>
      </c>
      <c r="E26" s="249">
        <f>F26+'تقرير الايرادات والتبرعات '!D19+'تقرير الايرادات والتبرعات '!E19-'تقرير المصروفات '!F249-'تقرير المصروفات '!E6</f>
        <v>110351</v>
      </c>
      <c r="F26" s="204">
        <v>110601</v>
      </c>
      <c r="G26" s="160"/>
    </row>
    <row r="27" spans="3:7" ht="16.2" thickBot="1">
      <c r="C27" s="207">
        <v>23103</v>
      </c>
      <c r="D27" s="208" t="s">
        <v>81</v>
      </c>
      <c r="E27" s="249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17.399999999999999">
      <c r="C28" s="112"/>
      <c r="D28" s="113" t="s">
        <v>432</v>
      </c>
      <c r="E28" s="164">
        <f>SUM(E25:E27)</f>
        <v>82889</v>
      </c>
      <c r="F28" s="164">
        <f>SUM(F25:F27)</f>
        <v>135198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6" t="s">
        <v>433</v>
      </c>
      <c r="D30" s="287"/>
      <c r="E30" s="166">
        <f>E13+E22+E28</f>
        <v>87958</v>
      </c>
      <c r="F30" s="166">
        <f>F13+F22+F28</f>
        <v>140017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9" t="s">
        <v>176</v>
      </c>
      <c r="C3" s="289"/>
      <c r="D3" s="289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zoomScale="80" zoomScaleNormal="80" workbookViewId="0">
      <selection activeCell="B2" sqref="B2:J2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8" t="s">
        <v>446</v>
      </c>
      <c r="C2" s="298"/>
      <c r="D2" s="298"/>
      <c r="E2" s="298"/>
      <c r="F2" s="298"/>
      <c r="G2" s="298"/>
      <c r="H2" s="298"/>
      <c r="I2" s="298"/>
      <c r="J2" s="298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92" t="s">
        <v>434</v>
      </c>
      <c r="C5" s="293"/>
      <c r="D5" s="294"/>
      <c r="F5" s="295" t="s">
        <v>435</v>
      </c>
      <c r="G5" s="296"/>
      <c r="H5" s="297"/>
      <c r="J5" s="290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1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52059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-52059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37059</v>
      </c>
      <c r="E38" s="117"/>
      <c r="F38" s="124">
        <v>31105006</v>
      </c>
      <c r="G38" s="125" t="s">
        <v>154</v>
      </c>
      <c r="H38" s="175"/>
      <c r="J38" s="140">
        <f t="shared" si="0"/>
        <v>-37059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15000</v>
      </c>
      <c r="E39" s="117"/>
      <c r="F39" s="124">
        <v>31105007</v>
      </c>
      <c r="G39" s="125" t="s">
        <v>156</v>
      </c>
      <c r="H39" s="175"/>
      <c r="J39" s="140">
        <f t="shared" si="0"/>
        <v>-15000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52059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-52059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24597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-27462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2022-05-10T15:13:10Z</dcterms:modified>
</cp:coreProperties>
</file>